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ffcfr-my.sharepoint.com/personal/m_raimbault_ffc_fr/Documents/Documents/Campagne ANS 2024/"/>
    </mc:Choice>
  </mc:AlternateContent>
  <xr:revisionPtr revIDLastSave="128" documentId="11_4427D3531C3C8C1F05ADC0E3A4FC46E249026575" xr6:coauthVersionLast="47" xr6:coauthVersionMax="47" xr10:uidLastSave="{CFAC130B-533F-464C-8E78-A02FA377FB89}"/>
  <bookViews>
    <workbookView xWindow="-108" yWindow="-108" windowWidth="23256" windowHeight="12456" firstSheet="2" activeTab="2" xr2:uid="{00000000-000D-0000-FFFF-FFFF00000000}"/>
  </bookViews>
  <sheets>
    <sheet name="data région-dpt" sheetId="3" state="hidden" r:id="rId1"/>
    <sheet name="data" sheetId="2" state="hidden" r:id="rId2"/>
    <sheet name="Recensement " sheetId="5" r:id="rId3"/>
  </sheets>
  <definedNames>
    <definedName name="_xlnm._FilterDatabase" localSheetId="0" hidden="1">'data région-dpt'!$A$1:$C$104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5" l="1"/>
  <c r="O7" i="5"/>
  <c r="N7" i="5"/>
  <c r="M7" i="5"/>
  <c r="L7" i="5"/>
  <c r="K7" i="5"/>
  <c r="I7" i="5"/>
  <c r="D7" i="5"/>
  <c r="C7" i="5"/>
  <c r="B7" i="5"/>
  <c r="A7" i="5"/>
  <c r="Q6" i="5"/>
  <c r="P6" i="5"/>
  <c r="F6" i="5"/>
  <c r="Q5" i="5"/>
  <c r="P5" i="5"/>
  <c r="F5" i="5"/>
  <c r="Q4" i="5"/>
  <c r="P4" i="5"/>
  <c r="F4" i="5"/>
  <c r="Q3" i="5"/>
  <c r="F3" i="5"/>
  <c r="Q2" i="5"/>
  <c r="Q7" i="5" s="1"/>
  <c r="P2" i="5"/>
  <c r="P7" i="5" s="1"/>
  <c r="F2" i="5"/>
  <c r="H2" i="5" l="1"/>
  <c r="G2" i="5"/>
  <c r="H3" i="5"/>
  <c r="G3" i="5"/>
  <c r="H4" i="5"/>
  <c r="G4" i="5"/>
  <c r="H5" i="5"/>
  <c r="G5" i="5"/>
  <c r="H6" i="5"/>
  <c r="G6" i="5"/>
</calcChain>
</file>

<file path=xl/sharedStrings.xml><?xml version="1.0" encoding="utf-8"?>
<sst xmlns="http://schemas.openxmlformats.org/spreadsheetml/2006/main" count="350" uniqueCount="267">
  <si>
    <t>n° dpt</t>
  </si>
  <si>
    <t>nom dpt</t>
  </si>
  <si>
    <t xml:space="preserve">région </t>
  </si>
  <si>
    <t>01</t>
  </si>
  <si>
    <t>Ain</t>
  </si>
  <si>
    <t>AUVERGNE-RHONE-ALPES</t>
  </si>
  <si>
    <t>02</t>
  </si>
  <si>
    <t>Aisne</t>
  </si>
  <si>
    <t>HAUTS-DE-FRANCE</t>
  </si>
  <si>
    <t>03</t>
  </si>
  <si>
    <t>Allier</t>
  </si>
  <si>
    <t>04</t>
  </si>
  <si>
    <t>Alpes-de-Haute-Provence</t>
  </si>
  <si>
    <t>PROVENCE-ALPES-COTE-D'AZUR</t>
  </si>
  <si>
    <t>05</t>
  </si>
  <si>
    <t>Hautes-Alpes</t>
  </si>
  <si>
    <t>06</t>
  </si>
  <si>
    <t>Alpes-Maritimes</t>
  </si>
  <si>
    <t>07</t>
  </si>
  <si>
    <t>Ardèche</t>
  </si>
  <si>
    <t>08</t>
  </si>
  <si>
    <t>Ardennes</t>
  </si>
  <si>
    <t xml:space="preserve">GRAND-EST </t>
  </si>
  <si>
    <t>09</t>
  </si>
  <si>
    <t>Ariège</t>
  </si>
  <si>
    <t>OCCITANIE</t>
  </si>
  <si>
    <t>10</t>
  </si>
  <si>
    <t>Aube</t>
  </si>
  <si>
    <t>11</t>
  </si>
  <si>
    <t>Aude</t>
  </si>
  <si>
    <t>12</t>
  </si>
  <si>
    <t>Aveyron</t>
  </si>
  <si>
    <t>13</t>
  </si>
  <si>
    <t>Bouches-du-Rhône</t>
  </si>
  <si>
    <t>14</t>
  </si>
  <si>
    <t>Calvados</t>
  </si>
  <si>
    <t>NORMANDIE</t>
  </si>
  <si>
    <t>15</t>
  </si>
  <si>
    <t>Cantal</t>
  </si>
  <si>
    <t>16</t>
  </si>
  <si>
    <t>Charente</t>
  </si>
  <si>
    <t>NOUVELLE-AQUITAINE</t>
  </si>
  <si>
    <t>17</t>
  </si>
  <si>
    <t>Charente-Maritime</t>
  </si>
  <si>
    <t>18</t>
  </si>
  <si>
    <t>Cher</t>
  </si>
  <si>
    <t>CENTRE-VAL-DE-LOIRE</t>
  </si>
  <si>
    <t>19</t>
  </si>
  <si>
    <t>Corrèze</t>
  </si>
  <si>
    <t>2A</t>
  </si>
  <si>
    <t>Corse-du-Sud</t>
  </si>
  <si>
    <t>CORSE</t>
  </si>
  <si>
    <t>2B</t>
  </si>
  <si>
    <t>Haute-Corse</t>
  </si>
  <si>
    <t>21</t>
  </si>
  <si>
    <t>Côte-d'Or</t>
  </si>
  <si>
    <t>BOURGOGNE-FRANCHE-COMTE</t>
  </si>
  <si>
    <t>22</t>
  </si>
  <si>
    <t>Côtes d'Armor</t>
  </si>
  <si>
    <t>BRETAGNE</t>
  </si>
  <si>
    <t>23</t>
  </si>
  <si>
    <t>Creuse</t>
  </si>
  <si>
    <t>24</t>
  </si>
  <si>
    <t>Dordogne</t>
  </si>
  <si>
    <t>25</t>
  </si>
  <si>
    <t>Doubs</t>
  </si>
  <si>
    <t>26</t>
  </si>
  <si>
    <t>Drôme</t>
  </si>
  <si>
    <t>27</t>
  </si>
  <si>
    <t>Eure</t>
  </si>
  <si>
    <t>28</t>
  </si>
  <si>
    <t>Eure-et-Loir</t>
  </si>
  <si>
    <t>29</t>
  </si>
  <si>
    <t>Finistère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</si>
  <si>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</si>
  <si>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</si>
  <si>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</si>
  <si>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</si>
  <si>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</si>
  <si>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</si>
  <si>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</si>
  <si>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</si>
  <si>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</si>
  <si>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</si>
  <si>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</si>
  <si>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</si>
  <si>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</si>
  <si>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</si>
  <si>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</si>
  <si>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</si>
  <si>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</si>
  <si>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</si>
  <si>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</si>
  <si>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</si>
  <si>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</si>
  <si>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</si>
  <si>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</si>
  <si>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</si>
  <si>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</si>
  <si>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</si>
  <si>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</si>
  <si>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</si>
  <si>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</si>
  <si>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</si>
  <si>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PAYS-DE-LA-LOIRE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</si>
  <si>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</si>
  <si>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</si>
  <si>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</si>
  <si>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</si>
  <si>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</si>
  <si>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</si>
  <si>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</si>
  <si>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</si>
  <si>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</si>
  <si>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</si>
  <si>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</si>
  <si>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</si>
  <si>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</si>
  <si>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</si>
  <si>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</si>
  <si>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</si>
  <si>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</si>
  <si>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</si>
  <si>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</si>
  <si>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</si>
  <si>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</si>
  <si>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</si>
  <si>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</si>
  <si>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</si>
  <si>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</si>
  <si>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</si>
  <si>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</si>
  <si>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</si>
  <si>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</si>
  <si>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</si>
  <si>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</si>
  <si>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</si>
  <si>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</si>
  <si>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</si>
  <si>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</si>
  <si>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</si>
  <si>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</si>
  <si>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</si>
  <si>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</si>
  <si>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</si>
  <si>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</si>
  <si>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</si>
  <si>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</si>
  <si>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</si>
  <si>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</si>
  <si>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</si>
  <si>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</si>
  <si>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</si>
  <si>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</si>
  <si>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</si>
  <si>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</si>
  <si>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</si>
  <si>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</si>
  <si>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</si>
  <si>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</si>
  <si>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</si>
  <si>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</si>
  <si>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</si>
  <si>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</si>
  <si>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</si>
  <si>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</si>
  <si>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</si>
  <si>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ILE-DE-FRANCE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</si>
  <si>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</si>
  <si>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</si>
  <si>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</si>
  <si>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</si>
  <si>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</si>
  <si>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</si>
  <si>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</si>
  <si>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</si>
  <si>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</si>
  <si>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</si>
  <si>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</si>
  <si>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</si>
  <si>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</si>
  <si>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</si>
  <si>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</si>
  <si>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</si>
  <si>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</si>
  <si>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</si>
  <si>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</si>
  <si>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</si>
  <si>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</si>
  <si>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</si>
  <si>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</si>
  <si>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</si>
  <si>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</si>
  <si>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</si>
  <si>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</si>
  <si>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</si>
  <si>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</si>
  <si>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</si>
  <si>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</si>
  <si>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</si>
  <si>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</si>
  <si>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</si>
  <si>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</si>
  <si>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Seine-St-Denis</t>
  </si>
  <si>
    <t>94</t>
  </si>
  <si>
    <t>Val-de-Marne</t>
  </si>
  <si>
    <t>95</t>
  </si>
  <si>
    <t>Val-D'Oise</t>
  </si>
  <si>
    <t>971</t>
  </si>
  <si>
    <t>Guadeloupe</t>
  </si>
  <si>
    <t>GUADELOUPE</t>
  </si>
  <si>
    <t>972</t>
  </si>
  <si>
    <t>Martinique</t>
  </si>
  <si>
    <t>MARTINIQUE</t>
  </si>
  <si>
    <t>973</t>
  </si>
  <si>
    <t>Guyane</t>
  </si>
  <si>
    <t>GUYANE</t>
  </si>
  <si>
    <t>974</t>
  </si>
  <si>
    <t>La Réunion</t>
  </si>
  <si>
    <t>LA REUNION</t>
  </si>
  <si>
    <t>975</t>
  </si>
  <si>
    <t>Saint-Pierre-et-Miquelon</t>
  </si>
  <si>
    <t>SAINT-PIERRE-ET-MIQUELON</t>
  </si>
  <si>
    <t>976</t>
  </si>
  <si>
    <t>Mayotte</t>
  </si>
  <si>
    <t>MAYOTTE</t>
  </si>
  <si>
    <t>988</t>
  </si>
  <si>
    <t>Nouvelle Calédonie</t>
  </si>
  <si>
    <t>NOUVELLE-CALEDONIE</t>
  </si>
  <si>
    <t>Territoires</t>
  </si>
  <si>
    <t>typologie action</t>
  </si>
  <si>
    <t>typologie structure</t>
  </si>
  <si>
    <t>Dates</t>
  </si>
  <si>
    <t>QPV</t>
  </si>
  <si>
    <t>Initiation sportive</t>
  </si>
  <si>
    <t>Club</t>
  </si>
  <si>
    <t>Vacances de printemps</t>
  </si>
  <si>
    <t>ZRR</t>
  </si>
  <si>
    <t>Culture</t>
  </si>
  <si>
    <t>Comité départemental</t>
  </si>
  <si>
    <t>Vacances d'été</t>
  </si>
  <si>
    <t>QPV et ZRR</t>
  </si>
  <si>
    <t>Citoyenneté</t>
  </si>
  <si>
    <t>Ligue régionale</t>
  </si>
  <si>
    <t>Vacances de printemps et été</t>
  </si>
  <si>
    <t>Autres territoires</t>
  </si>
  <si>
    <t>Savoir rouler à Vélo</t>
  </si>
  <si>
    <t>Projet unidisciplinaire</t>
  </si>
  <si>
    <t>Projet pluridisciplinaire</t>
  </si>
  <si>
    <t>Autre</t>
  </si>
  <si>
    <t>N° action</t>
  </si>
  <si>
    <t>Nom structure porteuse du projet</t>
  </si>
  <si>
    <t>Typologie structure (voir liste déroulante)</t>
  </si>
  <si>
    <t>SIRET</t>
  </si>
  <si>
    <t>Code postal</t>
  </si>
  <si>
    <t>N° Département</t>
  </si>
  <si>
    <t>Nom département</t>
  </si>
  <si>
    <t>Nom région</t>
  </si>
  <si>
    <t xml:space="preserve">Thématique </t>
  </si>
  <si>
    <t>Disciplines sportives</t>
  </si>
  <si>
    <t>Typologie territoires</t>
  </si>
  <si>
    <t>Territoires impliqués (précisez quels QPV quelles ZRR)</t>
  </si>
  <si>
    <t>Dates ciblées</t>
  </si>
  <si>
    <t>Nb animations proposées (/demi-journée)</t>
  </si>
  <si>
    <t>Nb total de séances enfants bénéficiaires</t>
  </si>
  <si>
    <t>forfait demandé</t>
  </si>
  <si>
    <t>Moyenne enfants / demi-journée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</si>
</sst>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40C]_-;\-* #,##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E9E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0" xfId="1" applyAlignment="1">
      <alignment vertical="center" wrapText="1"/>
    </xf>
    <xf numFmtId="0" fontId="3" fillId="2" borderId="1" xfId="1" quotePrefix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3" fillId="3" borderId="1" xfId="1" quotePrefix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 wrapText="1"/>
    </xf>
    <xf numFmtId="1" fontId="3" fillId="2" borderId="1" xfId="1" quotePrefix="1" applyNumberFormat="1" applyFont="1" applyFill="1" applyBorder="1" applyAlignment="1">
      <alignment horizontal="center" vertical="center" wrapText="1"/>
    </xf>
    <xf numFmtId="0" fontId="3" fillId="4" borderId="1" xfId="1" quotePrefix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 wrapText="1"/>
    </xf>
    <xf numFmtId="0" fontId="2" fillId="0" borderId="1" xfId="1" quotePrefix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\ [$€-40C]_-;\-* #,##0\ [$€-40C]_-;_-* &quot;-&quot;??\ [$€-40C]_-;_-@_-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\ [$€-40C]_-;\-* #,##0\ [$€-40C]_-;_-* &quot;-&quot;??\ [$€-40C]_-;_-@_-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8CA6BE-6591-4E99-B044-5E92C318BA1A}" name="Tableau13" displayName="Tableau13" ref="A1:Q7" totalsRowCount="1" headerRowDxfId="35" dataDxfId="33" totalsRowDxfId="32" headerRowBorderDxfId="34">
  <autoFilter ref="A1:Q6" xr:uid="{00000000-0009-0000-0100-000001000000}"/>
  <tableColumns count="17">
    <tableColumn id="1" xr3:uid="{60F1A8E7-38F1-45E7-B970-39308F0760A9}" name="N° action" totalsRowFunction="custom" totalsRowDxfId="31">
      <totalsRowFormula>SUBTOTAL(3,Tableau13[N° action])</totalsRowFormula>
    </tableColumn>
    <tableColumn id="2" xr3:uid="{42522D64-2ED6-4DF8-9297-3643CE4A514D}" name="Nom structure porteuse du projet" totalsRowFunction="custom" totalsRowDxfId="30">
      <totalsRowFormula>SUBTOTAL(3,Tableau13[Nom structure porteuse du projet])</totalsRowFormula>
    </tableColumn>
    <tableColumn id="19" xr3:uid="{5ECB7F6F-4AD0-4FF0-B756-DC695032D8CB}" name="Typologie structure (voir liste déroulante)" totalsRowFunction="custom" dataDxfId="29" totalsRowDxfId="28">
      <totalsRowFormula>SUBTOTAL(3,Tableau13[Typologie structure (voir liste déroulante)])</totalsRowFormula>
    </tableColumn>
    <tableColumn id="14" xr3:uid="{B53AB231-5DE2-4D2F-B364-11A055191EC2}" name="SIRET" totalsRowFunction="custom" dataDxfId="27" totalsRowDxfId="26">
      <totalsRowFormula>SUBTOTAL(3,Tableau13[SIRET])</totalsRowFormula>
    </tableColumn>
    <tableColumn id="15" xr3:uid="{55253021-AE81-4F2B-9832-FF1E789AC7C3}" name="Code postal" dataDxfId="25" totalsRowDxfId="24"/>
    <tableColumn id="18" xr3:uid="{CC0A859A-9202-48DA-AAA5-2905E43A2F21}" name="N° Département" dataDxfId="23" totalsRowDxfId="22">
      <calculatedColumnFormula>IF(LEFT(E2,2)="97",LEFT(E2,3),LEFT(E2,2))</calculatedColumnFormula>
    </tableColumn>
    <tableColumn id="17" xr3:uid="{FB960D8E-1C7E-4EDF-B19A-29B44E4E6D2E}" name="Nom département" dataDxfId="21" totalsRowDxfId="20">
      <calculatedColumnFormula>VLOOKUP(F2,'data région-dpt'!$A$1:$C$104,2,FALSE)</calculatedColumnFormula>
    </tableColumn>
    <tableColumn id="16" xr3:uid="{C69A8D05-5ED4-4E45-9130-72D38876374D}" name="Nom région" dataDxfId="19" totalsRowDxfId="18">
      <calculatedColumnFormula>VLOOKUP(F2,'data région-dpt'!$A$1:$C$104,3,FALSE)</calculatedColumnFormula>
    </tableColumn>
    <tableColumn id="11" xr3:uid="{CCF6C814-CDBB-485E-82CB-F215E6E98E1F}" name="Thématique " totalsRowFunction="custom" dataDxfId="17" totalsRowDxfId="16">
      <totalsRowFormula>SUBTOTAL(3,Tableau13[[Thématique ]])</totalsRowFormula>
    </tableColumn>
    <tableColumn id="20" xr3:uid="{C66F2269-4C21-46E8-82AB-713376BAB74D}" name="Disciplines sportives" dataDxfId="15" totalsRowDxfId="14"/>
    <tableColumn id="13" xr3:uid="{6A5F49EC-8732-4935-B47B-6AB50C5E2B58}" name="Typologie territoires" totalsRowFunction="custom" dataDxfId="13" totalsRowDxfId="12">
      <totalsRowFormula>SUBTOTAL(3,Tableau13[Typologie territoires])</totalsRowFormula>
    </tableColumn>
    <tableColumn id="12" xr3:uid="{75451487-A45A-4E63-9D0F-DD9A25BFB7E8}" name="Territoires impliqués (précisez quels QPV quelles ZRR)" totalsRowFunction="custom" dataDxfId="11" totalsRowDxfId="10">
      <totalsRowFormula>SUBTOTAL(3,Tableau13[Territoires impliqués (précisez quels QPV quelles ZRR)])</totalsRowFormula>
    </tableColumn>
    <tableColumn id="23" xr3:uid="{B270C57F-24EC-4540-97F8-5EE6B39C5E05}" name="Dates ciblées" totalsRowFunction="custom" dataDxfId="9" totalsRowDxfId="8">
      <totalsRowFormula>SUBTOTAL(3,Tableau13[Dates ciblées])</totalsRowFormula>
    </tableColumn>
    <tableColumn id="3" xr3:uid="{0C8377FA-C95A-468E-9532-B6686B95B313}" name="Nb animations proposées (/demi-journée)" totalsRowFunction="custom" dataDxfId="7" totalsRowDxfId="6">
      <totalsRowFormula>SUBTOTAL(9,Tableau13[Nb animations proposées (/demi-journée)])</totalsRowFormula>
    </tableColumn>
    <tableColumn id="4" xr3:uid="{B2F9C181-0A25-4070-87AA-8F901E306DD3}" name="Nb total de séances enfants bénéficiaires" totalsRowFunction="custom" dataDxfId="5" totalsRowDxfId="4">
      <totalsRowFormula>SUBTOTAL(9,Tableau13[Nb total de séances enfants bénéficiaires])</totalsRowFormula>
    </tableColumn>
    <tableColumn id="5" xr3:uid="{C7A0C3D2-D47E-4DC2-A042-7D0A6F1F34CC}" name="forfait demandé" totalsRowFunction="custom" dataDxfId="3" totalsRowDxfId="2">
      <calculatedColumnFormula>300*Tableau13[[#This Row],[Nb animations proposées (/demi-journée)]]</calculatedColumnFormula>
      <totalsRowFormula>SUBTOTAL(9,Tableau13[forfait demandé])</totalsRowFormula>
    </tableColumn>
    <tableColumn id="6" xr3:uid="{AEED0EE3-C58B-4BE1-B0EA-5CACF19779AA}" name="Moyenne enfants / demi-journée" totalsRowFunction="custom" dataDxfId="1" totalsRowDxfId="0">
      <calculatedColumnFormula>Tableau13[[#This Row],[Nb total de séances enfants bénéficiaires]]/Tableau13[[#This Row],[Nb animations proposées (/demi-journée)]]</calculatedColumnFormula>
      <totalsRowFormula>SUBTOTAL(1,Tableau13[Moyenne enfants / demi-journée])</totalsRow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4"/>
  <sheetViews>
    <sheetView topLeftCell="A79" workbookViewId="0">
      <selection activeCell="F104" sqref="F104"/>
    </sheetView>
  </sheetViews>
  <sheetFormatPr baseColWidth="10" defaultColWidth="11" defaultRowHeight="13.2" x14ac:dyDescent="0.3"/>
  <cols>
    <col min="1" max="1" width="11" style="2"/>
    <col min="2" max="2" width="22.33203125" style="2" customWidth="1"/>
    <col min="3" max="3" width="32.44140625" style="2" customWidth="1"/>
    <col min="4" max="16384" width="11" style="2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3" t="s">
        <v>3</v>
      </c>
      <c r="B2" s="4" t="s">
        <v>4</v>
      </c>
      <c r="C2" s="1" t="s">
        <v>5</v>
      </c>
    </row>
    <row r="3" spans="1:3" x14ac:dyDescent="0.3">
      <c r="A3" s="3" t="s">
        <v>6</v>
      </c>
      <c r="B3" s="4" t="s">
        <v>7</v>
      </c>
      <c r="C3" s="1" t="s">
        <v>8</v>
      </c>
    </row>
    <row r="4" spans="1:3" x14ac:dyDescent="0.3">
      <c r="A4" s="3" t="s">
        <v>9</v>
      </c>
      <c r="B4" s="4" t="s">
        <v>10</v>
      </c>
      <c r="C4" s="1" t="s">
        <v>5</v>
      </c>
    </row>
    <row r="5" spans="1:3" x14ac:dyDescent="0.3">
      <c r="A5" s="3" t="s">
        <v>11</v>
      </c>
      <c r="B5" s="4" t="s">
        <v>12</v>
      </c>
      <c r="C5" s="1" t="s">
        <v>13</v>
      </c>
    </row>
    <row r="6" spans="1:3" x14ac:dyDescent="0.3">
      <c r="A6" s="3" t="s">
        <v>14</v>
      </c>
      <c r="B6" s="4" t="s">
        <v>15</v>
      </c>
      <c r="C6" s="1" t="s">
        <v>13</v>
      </c>
    </row>
    <row r="7" spans="1:3" x14ac:dyDescent="0.3">
      <c r="A7" s="3" t="s">
        <v>16</v>
      </c>
      <c r="B7" s="4" t="s">
        <v>17</v>
      </c>
      <c r="C7" s="1" t="s">
        <v>13</v>
      </c>
    </row>
    <row r="8" spans="1:3" x14ac:dyDescent="0.3">
      <c r="A8" s="3" t="s">
        <v>18</v>
      </c>
      <c r="B8" s="4" t="s">
        <v>19</v>
      </c>
      <c r="C8" s="1" t="s">
        <v>5</v>
      </c>
    </row>
    <row r="9" spans="1:3" x14ac:dyDescent="0.3">
      <c r="A9" s="3" t="s">
        <v>20</v>
      </c>
      <c r="B9" s="4" t="s">
        <v>21</v>
      </c>
      <c r="C9" s="1" t="s">
        <v>22</v>
      </c>
    </row>
    <row r="10" spans="1:3" x14ac:dyDescent="0.3">
      <c r="A10" s="3" t="s">
        <v>23</v>
      </c>
      <c r="B10" s="4" t="s">
        <v>24</v>
      </c>
      <c r="C10" s="1" t="s">
        <v>25</v>
      </c>
    </row>
    <row r="11" spans="1:3" x14ac:dyDescent="0.3">
      <c r="A11" s="3" t="s">
        <v>26</v>
      </c>
      <c r="B11" s="4" t="s">
        <v>27</v>
      </c>
      <c r="C11" s="1" t="s">
        <v>22</v>
      </c>
    </row>
    <row r="12" spans="1:3" x14ac:dyDescent="0.3">
      <c r="A12" s="3" t="s">
        <v>28</v>
      </c>
      <c r="B12" s="4" t="s">
        <v>29</v>
      </c>
      <c r="C12" s="1" t="s">
        <v>25</v>
      </c>
    </row>
    <row r="13" spans="1:3" x14ac:dyDescent="0.3">
      <c r="A13" s="3" t="s">
        <v>30</v>
      </c>
      <c r="B13" s="4" t="s">
        <v>31</v>
      </c>
      <c r="C13" s="1" t="s">
        <v>25</v>
      </c>
    </row>
    <row r="14" spans="1:3" x14ac:dyDescent="0.3">
      <c r="A14" s="3" t="s">
        <v>32</v>
      </c>
      <c r="B14" s="4" t="s">
        <v>33</v>
      </c>
      <c r="C14" s="1" t="s">
        <v>13</v>
      </c>
    </row>
    <row r="15" spans="1:3" x14ac:dyDescent="0.3">
      <c r="A15" s="3" t="s">
        <v>34</v>
      </c>
      <c r="B15" s="4" t="s">
        <v>35</v>
      </c>
      <c r="C15" s="1" t="s">
        <v>36</v>
      </c>
    </row>
    <row r="16" spans="1:3" x14ac:dyDescent="0.3">
      <c r="A16" s="3" t="s">
        <v>37</v>
      </c>
      <c r="B16" s="4" t="s">
        <v>38</v>
      </c>
      <c r="C16" s="1" t="s">
        <v>5</v>
      </c>
    </row>
    <row r="17" spans="1:3" x14ac:dyDescent="0.3">
      <c r="A17" s="3" t="s">
        <v>39</v>
      </c>
      <c r="B17" s="4" t="s">
        <v>40</v>
      </c>
      <c r="C17" s="1" t="s">
        <v>41</v>
      </c>
    </row>
    <row r="18" spans="1:3" x14ac:dyDescent="0.3">
      <c r="A18" s="3" t="s">
        <v>42</v>
      </c>
      <c r="B18" s="4" t="s">
        <v>43</v>
      </c>
      <c r="C18" s="1" t="s">
        <v>41</v>
      </c>
    </row>
    <row r="19" spans="1:3" x14ac:dyDescent="0.3">
      <c r="A19" s="3" t="s">
        <v>44</v>
      </c>
      <c r="B19" s="4" t="s">
        <v>45</v>
      </c>
      <c r="C19" s="1" t="s">
        <v>46</v>
      </c>
    </row>
    <row r="20" spans="1:3" x14ac:dyDescent="0.3">
      <c r="A20" s="3" t="s">
        <v>47</v>
      </c>
      <c r="B20" s="4" t="s">
        <v>48</v>
      </c>
      <c r="C20" s="1" t="s">
        <v>41</v>
      </c>
    </row>
    <row r="21" spans="1:3" x14ac:dyDescent="0.3">
      <c r="A21" s="5" t="s">
        <v>49</v>
      </c>
      <c r="B21" s="6" t="s">
        <v>50</v>
      </c>
      <c r="C21" s="1" t="s">
        <v>51</v>
      </c>
    </row>
    <row r="22" spans="1:3" x14ac:dyDescent="0.3">
      <c r="A22" s="5" t="s">
        <v>52</v>
      </c>
      <c r="B22" s="6" t="s">
        <v>53</v>
      </c>
      <c r="C22" s="1" t="s">
        <v>51</v>
      </c>
    </row>
    <row r="23" spans="1:3" x14ac:dyDescent="0.3">
      <c r="A23" s="3" t="s">
        <v>54</v>
      </c>
      <c r="B23" s="4" t="s">
        <v>55</v>
      </c>
      <c r="C23" s="1" t="s">
        <v>56</v>
      </c>
    </row>
    <row r="24" spans="1:3" x14ac:dyDescent="0.3">
      <c r="A24" s="3" t="s">
        <v>57</v>
      </c>
      <c r="B24" s="4" t="s">
        <v>58</v>
      </c>
      <c r="C24" s="1" t="s">
        <v>59</v>
      </c>
    </row>
    <row r="25" spans="1:3" x14ac:dyDescent="0.3">
      <c r="A25" s="3" t="s">
        <v>60</v>
      </c>
      <c r="B25" s="4" t="s">
        <v>61</v>
      </c>
      <c r="C25" s="1" t="s">
        <v>41</v>
      </c>
    </row>
    <row r="26" spans="1:3" x14ac:dyDescent="0.3">
      <c r="A26" s="3" t="s">
        <v>62</v>
      </c>
      <c r="B26" s="4" t="s">
        <v>63</v>
      </c>
      <c r="C26" s="1" t="s">
        <v>41</v>
      </c>
    </row>
    <row r="27" spans="1:3" x14ac:dyDescent="0.3">
      <c r="A27" s="3" t="s">
        <v>64</v>
      </c>
      <c r="B27" s="4" t="s">
        <v>65</v>
      </c>
      <c r="C27" s="1" t="s">
        <v>56</v>
      </c>
    </row>
    <row r="28" spans="1:3" x14ac:dyDescent="0.3">
      <c r="A28" s="3" t="s">
        <v>66</v>
      </c>
      <c r="B28" s="4" t="s">
        <v>67</v>
      </c>
      <c r="C28" s="1" t="s">
        <v>5</v>
      </c>
    </row>
    <row r="29" spans="1:3" x14ac:dyDescent="0.3">
      <c r="A29" s="3" t="s">
        <v>68</v>
      </c>
      <c r="B29" s="4" t="s">
        <v>69</v>
      </c>
      <c r="C29" s="1" t="s">
        <v>36</v>
      </c>
    </row>
    <row r="30" spans="1:3" x14ac:dyDescent="0.3">
      <c r="A30" s="3" t="s">
        <v>70</v>
      </c>
      <c r="B30" s="4" t="s">
        <v>71</v>
      </c>
      <c r="C30" s="1" t="s">
        <v>46</v>
      </c>
    </row>
    <row r="31" spans="1:3" x14ac:dyDescent="0.3">
      <c r="A31" s="3" t="s">
        <v>72</v>
      </c>
      <c r="B31" s="4" t="s">
        <v>73</v>
      </c>
      <c r="C31" s="1" t="s">
        <v>59</v>
      </c>
    </row>
    <row r="32" spans="1:3" x14ac:dyDescent="0.3">
      <c r="A32" s="3" t="s">
        <v>74</v>
      </c>
      <c r="B32" s="4" t="s">
        <v>75</v>
      </c>
      <c r="C32" s="1" t="s">
        <v>25</v>
      </c>
    </row>
    <row r="33" spans="1:3" x14ac:dyDescent="0.3">
      <c r="A33" s="3" t="s">
        <v>76</v>
      </c>
      <c r="B33" s="4" t="s">
        <v>77</v>
      </c>
      <c r="C33" s="1" t="s">
        <v>25</v>
      </c>
    </row>
    <row r="34" spans="1:3" x14ac:dyDescent="0.3">
      <c r="A34" s="3" t="s">
        <v>78</v>
      </c>
      <c r="B34" s="4" t="s">
        <v>79</v>
      </c>
      <c r="C34" s="1" t="s">
        <v>25</v>
      </c>
    </row>
    <row r="35" spans="1:3" x14ac:dyDescent="0.3">
      <c r="A35" s="3" t="s">
        <v>80</v>
      </c>
      <c r="B35" s="4" t="s">
        <v>81</v>
      </c>
      <c r="C35" s="1" t="s">
        <v>41</v>
      </c>
    </row>
    <row r="36" spans="1:3" x14ac:dyDescent="0.3">
      <c r="A36" s="3" t="s">
        <v>82</v>
      </c>
      <c r="B36" s="4" t="s">
        <v>83</v>
      </c>
      <c r="C36" s="1" t="s">
        <v>25</v>
      </c>
    </row>
    <row r="37" spans="1:3" x14ac:dyDescent="0.3">
      <c r="A37" s="3" t="s">
        <v>84</v>
      </c>
      <c r="B37" s="4" t="s">
        <v>85</v>
      </c>
      <c r="C37" s="1" t="s">
        <v>59</v>
      </c>
    </row>
    <row r="38" spans="1:3" x14ac:dyDescent="0.3">
      <c r="A38" s="3" t="s">
        <v>86</v>
      </c>
      <c r="B38" s="4" t="s">
        <v>87</v>
      </c>
      <c r="C38" s="1" t="s">
        <v>46</v>
      </c>
    </row>
    <row r="39" spans="1:3" x14ac:dyDescent="0.3">
      <c r="A39" s="3" t="s">
        <v>88</v>
      </c>
      <c r="B39" s="4" t="s">
        <v>89</v>
      </c>
      <c r="C39" s="1" t="s">
        <v>46</v>
      </c>
    </row>
    <row r="40" spans="1:3" x14ac:dyDescent="0.3">
      <c r="A40" s="3" t="s">
        <v>90</v>
      </c>
      <c r="B40" s="4" t="s">
        <v>91</v>
      </c>
      <c r="C40" s="1" t="s">
        <v>5</v>
      </c>
    </row>
    <row r="41" spans="1:3" x14ac:dyDescent="0.3">
      <c r="A41" s="3" t="s">
        <v>92</v>
      </c>
      <c r="B41" s="4" t="s">
        <v>93</v>
      </c>
      <c r="C41" s="1" t="s">
        <v>56</v>
      </c>
    </row>
    <row r="42" spans="1:3" x14ac:dyDescent="0.3">
      <c r="A42" s="3" t="s">
        <v>94</v>
      </c>
      <c r="B42" s="4" t="s">
        <v>95</v>
      </c>
      <c r="C42" s="1" t="s">
        <v>41</v>
      </c>
    </row>
    <row r="43" spans="1:3" x14ac:dyDescent="0.3">
      <c r="A43" s="3" t="s">
        <v>96</v>
      </c>
      <c r="B43" s="4" t="s">
        <v>97</v>
      </c>
      <c r="C43" s="1" t="s">
        <v>46</v>
      </c>
    </row>
    <row r="44" spans="1:3" x14ac:dyDescent="0.3">
      <c r="A44" s="3" t="s">
        <v>98</v>
      </c>
      <c r="B44" s="4" t="s">
        <v>99</v>
      </c>
      <c r="C44" s="1" t="s">
        <v>5</v>
      </c>
    </row>
    <row r="45" spans="1:3" x14ac:dyDescent="0.3">
      <c r="A45" s="3" t="s">
        <v>100</v>
      </c>
      <c r="B45" s="4" t="s">
        <v>101</v>
      </c>
      <c r="C45" s="1" t="s">
        <v>5</v>
      </c>
    </row>
    <row r="46" spans="1:3" x14ac:dyDescent="0.3">
      <c r="A46" s="3" t="s">
        <v>102</v>
      </c>
      <c r="B46" s="4" t="s">
        <v>103</v>
      </c>
      <c r="C46" s="1" t="s">
        <v>104</v>
      </c>
    </row>
    <row r="47" spans="1:3" x14ac:dyDescent="0.3">
      <c r="A47" s="3" t="s">
        <v>105</v>
      </c>
      <c r="B47" s="4" t="s">
        <v>106</v>
      </c>
      <c r="C47" s="1" t="s">
        <v>46</v>
      </c>
    </row>
    <row r="48" spans="1:3" x14ac:dyDescent="0.3">
      <c r="A48" s="3" t="s">
        <v>107</v>
      </c>
      <c r="B48" s="4" t="s">
        <v>108</v>
      </c>
      <c r="C48" s="1" t="s">
        <v>25</v>
      </c>
    </row>
    <row r="49" spans="1:3" x14ac:dyDescent="0.3">
      <c r="A49" s="3" t="s">
        <v>109</v>
      </c>
      <c r="B49" s="4" t="s">
        <v>110</v>
      </c>
      <c r="C49" s="1" t="s">
        <v>41</v>
      </c>
    </row>
    <row r="50" spans="1:3" x14ac:dyDescent="0.3">
      <c r="A50" s="3" t="s">
        <v>111</v>
      </c>
      <c r="B50" s="4" t="s">
        <v>112</v>
      </c>
      <c r="C50" s="1" t="s">
        <v>25</v>
      </c>
    </row>
    <row r="51" spans="1:3" x14ac:dyDescent="0.3">
      <c r="A51" s="3" t="s">
        <v>113</v>
      </c>
      <c r="B51" s="4" t="s">
        <v>114</v>
      </c>
      <c r="C51" s="1" t="s">
        <v>104</v>
      </c>
    </row>
    <row r="52" spans="1:3" x14ac:dyDescent="0.3">
      <c r="A52" s="3" t="s">
        <v>115</v>
      </c>
      <c r="B52" s="4" t="s">
        <v>116</v>
      </c>
      <c r="C52" s="1" t="s">
        <v>36</v>
      </c>
    </row>
    <row r="53" spans="1:3" x14ac:dyDescent="0.3">
      <c r="A53" s="3" t="s">
        <v>117</v>
      </c>
      <c r="B53" s="4" t="s">
        <v>118</v>
      </c>
      <c r="C53" s="1" t="s">
        <v>22</v>
      </c>
    </row>
    <row r="54" spans="1:3" x14ac:dyDescent="0.3">
      <c r="A54" s="3" t="s">
        <v>119</v>
      </c>
      <c r="B54" s="4" t="s">
        <v>120</v>
      </c>
      <c r="C54" s="1" t="s">
        <v>22</v>
      </c>
    </row>
    <row r="55" spans="1:3" x14ac:dyDescent="0.3">
      <c r="A55" s="3" t="s">
        <v>121</v>
      </c>
      <c r="B55" s="4" t="s">
        <v>122</v>
      </c>
      <c r="C55" s="1" t="s">
        <v>104</v>
      </c>
    </row>
    <row r="56" spans="1:3" x14ac:dyDescent="0.3">
      <c r="A56" s="3" t="s">
        <v>123</v>
      </c>
      <c r="B56" s="4" t="s">
        <v>124</v>
      </c>
      <c r="C56" s="1" t="s">
        <v>22</v>
      </c>
    </row>
    <row r="57" spans="1:3" x14ac:dyDescent="0.3">
      <c r="A57" s="3" t="s">
        <v>125</v>
      </c>
      <c r="B57" s="4" t="s">
        <v>126</v>
      </c>
      <c r="C57" s="1" t="s">
        <v>22</v>
      </c>
    </row>
    <row r="58" spans="1:3" x14ac:dyDescent="0.3">
      <c r="A58" s="3" t="s">
        <v>127</v>
      </c>
      <c r="B58" s="4" t="s">
        <v>128</v>
      </c>
      <c r="C58" s="1" t="s">
        <v>59</v>
      </c>
    </row>
    <row r="59" spans="1:3" x14ac:dyDescent="0.3">
      <c r="A59" s="3" t="s">
        <v>129</v>
      </c>
      <c r="B59" s="4" t="s">
        <v>130</v>
      </c>
      <c r="C59" s="1" t="s">
        <v>22</v>
      </c>
    </row>
    <row r="60" spans="1:3" x14ac:dyDescent="0.3">
      <c r="A60" s="3" t="s">
        <v>131</v>
      </c>
      <c r="B60" s="4" t="s">
        <v>132</v>
      </c>
      <c r="C60" s="1" t="s">
        <v>56</v>
      </c>
    </row>
    <row r="61" spans="1:3" x14ac:dyDescent="0.3">
      <c r="A61" s="3" t="s">
        <v>133</v>
      </c>
      <c r="B61" s="4" t="s">
        <v>134</v>
      </c>
      <c r="C61" s="1" t="s">
        <v>8</v>
      </c>
    </row>
    <row r="62" spans="1:3" x14ac:dyDescent="0.3">
      <c r="A62" s="3" t="s">
        <v>135</v>
      </c>
      <c r="B62" s="4" t="s">
        <v>136</v>
      </c>
      <c r="C62" s="1" t="s">
        <v>8</v>
      </c>
    </row>
    <row r="63" spans="1:3" x14ac:dyDescent="0.3">
      <c r="A63" s="3" t="s">
        <v>137</v>
      </c>
      <c r="B63" s="4" t="s">
        <v>138</v>
      </c>
      <c r="C63" s="1" t="s">
        <v>36</v>
      </c>
    </row>
    <row r="64" spans="1:3" x14ac:dyDescent="0.3">
      <c r="A64" s="3" t="s">
        <v>139</v>
      </c>
      <c r="B64" s="4" t="s">
        <v>140</v>
      </c>
      <c r="C64" s="1" t="s">
        <v>8</v>
      </c>
    </row>
    <row r="65" spans="1:3" x14ac:dyDescent="0.3">
      <c r="A65" s="3" t="s">
        <v>141</v>
      </c>
      <c r="B65" s="4" t="s">
        <v>142</v>
      </c>
      <c r="C65" s="1" t="s">
        <v>5</v>
      </c>
    </row>
    <row r="66" spans="1:3" x14ac:dyDescent="0.3">
      <c r="A66" s="3" t="s">
        <v>143</v>
      </c>
      <c r="B66" s="4" t="s">
        <v>144</v>
      </c>
      <c r="C66" s="1" t="s">
        <v>41</v>
      </c>
    </row>
    <row r="67" spans="1:3" x14ac:dyDescent="0.3">
      <c r="A67" s="3" t="s">
        <v>145</v>
      </c>
      <c r="B67" s="4" t="s">
        <v>146</v>
      </c>
      <c r="C67" s="1" t="s">
        <v>25</v>
      </c>
    </row>
    <row r="68" spans="1:3" x14ac:dyDescent="0.3">
      <c r="A68" s="3" t="s">
        <v>147</v>
      </c>
      <c r="B68" s="4" t="s">
        <v>148</v>
      </c>
      <c r="C68" s="1" t="s">
        <v>25</v>
      </c>
    </row>
    <row r="69" spans="1:3" x14ac:dyDescent="0.3">
      <c r="A69" s="3" t="s">
        <v>149</v>
      </c>
      <c r="B69" s="4" t="s">
        <v>150</v>
      </c>
      <c r="C69" s="1" t="s">
        <v>22</v>
      </c>
    </row>
    <row r="70" spans="1:3" x14ac:dyDescent="0.3">
      <c r="A70" s="3" t="s">
        <v>151</v>
      </c>
      <c r="B70" s="4" t="s">
        <v>152</v>
      </c>
      <c r="C70" s="1" t="s">
        <v>22</v>
      </c>
    </row>
    <row r="71" spans="1:3" x14ac:dyDescent="0.3">
      <c r="A71" s="7" t="s">
        <v>153</v>
      </c>
      <c r="B71" s="4" t="s">
        <v>154</v>
      </c>
      <c r="C71" s="1" t="s">
        <v>5</v>
      </c>
    </row>
    <row r="72" spans="1:3" x14ac:dyDescent="0.3">
      <c r="A72" s="3" t="s">
        <v>155</v>
      </c>
      <c r="B72" s="4" t="s">
        <v>156</v>
      </c>
      <c r="C72" s="1" t="s">
        <v>56</v>
      </c>
    </row>
    <row r="73" spans="1:3" x14ac:dyDescent="0.3">
      <c r="A73" s="3" t="s">
        <v>157</v>
      </c>
      <c r="B73" s="4" t="s">
        <v>158</v>
      </c>
      <c r="C73" s="1" t="s">
        <v>56</v>
      </c>
    </row>
    <row r="74" spans="1:3" x14ac:dyDescent="0.3">
      <c r="A74" s="3" t="s">
        <v>159</v>
      </c>
      <c r="B74" s="4" t="s">
        <v>160</v>
      </c>
      <c r="C74" s="1" t="s">
        <v>104</v>
      </c>
    </row>
    <row r="75" spans="1:3" x14ac:dyDescent="0.3">
      <c r="A75" s="3" t="s">
        <v>161</v>
      </c>
      <c r="B75" s="4" t="s">
        <v>162</v>
      </c>
      <c r="C75" s="1" t="s">
        <v>5</v>
      </c>
    </row>
    <row r="76" spans="1:3" x14ac:dyDescent="0.3">
      <c r="A76" s="3" t="s">
        <v>163</v>
      </c>
      <c r="B76" s="4" t="s">
        <v>164</v>
      </c>
      <c r="C76" s="1" t="s">
        <v>5</v>
      </c>
    </row>
    <row r="77" spans="1:3" x14ac:dyDescent="0.3">
      <c r="A77" s="3" t="s">
        <v>165</v>
      </c>
      <c r="B77" s="4" t="s">
        <v>166</v>
      </c>
      <c r="C77" s="1" t="s">
        <v>167</v>
      </c>
    </row>
    <row r="78" spans="1:3" x14ac:dyDescent="0.3">
      <c r="A78" s="3" t="s">
        <v>168</v>
      </c>
      <c r="B78" s="4" t="s">
        <v>169</v>
      </c>
      <c r="C78" s="1" t="s">
        <v>36</v>
      </c>
    </row>
    <row r="79" spans="1:3" x14ac:dyDescent="0.3">
      <c r="A79" s="3" t="s">
        <v>170</v>
      </c>
      <c r="B79" s="4" t="s">
        <v>171</v>
      </c>
      <c r="C79" s="1" t="s">
        <v>167</v>
      </c>
    </row>
    <row r="80" spans="1:3" x14ac:dyDescent="0.3">
      <c r="A80" s="3" t="s">
        <v>172</v>
      </c>
      <c r="B80" s="4" t="s">
        <v>173</v>
      </c>
      <c r="C80" s="1" t="s">
        <v>167</v>
      </c>
    </row>
    <row r="81" spans="1:3" x14ac:dyDescent="0.3">
      <c r="A81" s="3" t="s">
        <v>174</v>
      </c>
      <c r="B81" s="4" t="s">
        <v>175</v>
      </c>
      <c r="C81" s="1" t="s">
        <v>41</v>
      </c>
    </row>
    <row r="82" spans="1:3" x14ac:dyDescent="0.3">
      <c r="A82" s="3" t="s">
        <v>176</v>
      </c>
      <c r="B82" s="4" t="s">
        <v>177</v>
      </c>
      <c r="C82" s="1" t="s">
        <v>8</v>
      </c>
    </row>
    <row r="83" spans="1:3" x14ac:dyDescent="0.3">
      <c r="A83" s="3" t="s">
        <v>178</v>
      </c>
      <c r="B83" s="4" t="s">
        <v>179</v>
      </c>
      <c r="C83" s="1" t="s">
        <v>25</v>
      </c>
    </row>
    <row r="84" spans="1:3" x14ac:dyDescent="0.3">
      <c r="A84" s="3" t="s">
        <v>180</v>
      </c>
      <c r="B84" s="4" t="s">
        <v>181</v>
      </c>
      <c r="C84" s="1" t="s">
        <v>25</v>
      </c>
    </row>
    <row r="85" spans="1:3" x14ac:dyDescent="0.3">
      <c r="A85" s="3" t="s">
        <v>182</v>
      </c>
      <c r="B85" s="4" t="s">
        <v>183</v>
      </c>
      <c r="C85" s="1" t="s">
        <v>13</v>
      </c>
    </row>
    <row r="86" spans="1:3" x14ac:dyDescent="0.3">
      <c r="A86" s="3" t="s">
        <v>184</v>
      </c>
      <c r="B86" s="4" t="s">
        <v>185</v>
      </c>
      <c r="C86" s="1" t="s">
        <v>13</v>
      </c>
    </row>
    <row r="87" spans="1:3" x14ac:dyDescent="0.3">
      <c r="A87" s="3" t="s">
        <v>186</v>
      </c>
      <c r="B87" s="4" t="s">
        <v>187</v>
      </c>
      <c r="C87" s="1" t="s">
        <v>104</v>
      </c>
    </row>
    <row r="88" spans="1:3" x14ac:dyDescent="0.3">
      <c r="A88" s="3" t="s">
        <v>188</v>
      </c>
      <c r="B88" s="4" t="s">
        <v>189</v>
      </c>
      <c r="C88" s="1" t="s">
        <v>41</v>
      </c>
    </row>
    <row r="89" spans="1:3" x14ac:dyDescent="0.3">
      <c r="A89" s="3" t="s">
        <v>190</v>
      </c>
      <c r="B89" s="4" t="s">
        <v>191</v>
      </c>
      <c r="C89" s="1" t="s">
        <v>41</v>
      </c>
    </row>
    <row r="90" spans="1:3" x14ac:dyDescent="0.3">
      <c r="A90" s="3" t="s">
        <v>192</v>
      </c>
      <c r="B90" s="4" t="s">
        <v>193</v>
      </c>
      <c r="C90" s="1" t="s">
        <v>22</v>
      </c>
    </row>
    <row r="91" spans="1:3" x14ac:dyDescent="0.3">
      <c r="A91" s="3" t="s">
        <v>194</v>
      </c>
      <c r="B91" s="4" t="s">
        <v>195</v>
      </c>
      <c r="C91" s="1" t="s">
        <v>56</v>
      </c>
    </row>
    <row r="92" spans="1:3" x14ac:dyDescent="0.3">
      <c r="A92" s="3" t="s">
        <v>196</v>
      </c>
      <c r="B92" s="4" t="s">
        <v>197</v>
      </c>
      <c r="C92" s="1" t="s">
        <v>56</v>
      </c>
    </row>
    <row r="93" spans="1:3" x14ac:dyDescent="0.3">
      <c r="A93" s="3" t="s">
        <v>198</v>
      </c>
      <c r="B93" s="4" t="s">
        <v>199</v>
      </c>
      <c r="C93" s="1" t="s">
        <v>167</v>
      </c>
    </row>
    <row r="94" spans="1:3" x14ac:dyDescent="0.3">
      <c r="A94" s="3" t="s">
        <v>200</v>
      </c>
      <c r="B94" s="4" t="s">
        <v>201</v>
      </c>
      <c r="C94" s="1" t="s">
        <v>167</v>
      </c>
    </row>
    <row r="95" spans="1:3" x14ac:dyDescent="0.3">
      <c r="A95" s="3" t="s">
        <v>202</v>
      </c>
      <c r="B95" s="4" t="s">
        <v>203</v>
      </c>
      <c r="C95" s="1" t="s">
        <v>167</v>
      </c>
    </row>
    <row r="96" spans="1:3" x14ac:dyDescent="0.3">
      <c r="A96" s="3" t="s">
        <v>204</v>
      </c>
      <c r="B96" s="4" t="s">
        <v>205</v>
      </c>
      <c r="C96" s="1" t="s">
        <v>167</v>
      </c>
    </row>
    <row r="97" spans="1:3" x14ac:dyDescent="0.3">
      <c r="A97" s="3" t="s">
        <v>206</v>
      </c>
      <c r="B97" s="4" t="s">
        <v>207</v>
      </c>
      <c r="C97" s="1" t="s">
        <v>167</v>
      </c>
    </row>
    <row r="98" spans="1:3" x14ac:dyDescent="0.3">
      <c r="A98" s="8" t="s">
        <v>208</v>
      </c>
      <c r="B98" s="9" t="s">
        <v>209</v>
      </c>
      <c r="C98" s="9" t="s">
        <v>210</v>
      </c>
    </row>
    <row r="99" spans="1:3" x14ac:dyDescent="0.3">
      <c r="A99" s="8" t="s">
        <v>211</v>
      </c>
      <c r="B99" s="9" t="s">
        <v>212</v>
      </c>
      <c r="C99" s="9" t="s">
        <v>213</v>
      </c>
    </row>
    <row r="100" spans="1:3" x14ac:dyDescent="0.3">
      <c r="A100" s="8" t="s">
        <v>214</v>
      </c>
      <c r="B100" s="9" t="s">
        <v>215</v>
      </c>
      <c r="C100" s="9" t="s">
        <v>216</v>
      </c>
    </row>
    <row r="101" spans="1:3" x14ac:dyDescent="0.3">
      <c r="A101" s="8" t="s">
        <v>217</v>
      </c>
      <c r="B101" s="9" t="s">
        <v>218</v>
      </c>
      <c r="C101" s="9" t="s">
        <v>219</v>
      </c>
    </row>
    <row r="102" spans="1:3" x14ac:dyDescent="0.3">
      <c r="A102" s="8" t="s">
        <v>220</v>
      </c>
      <c r="B102" s="9" t="s">
        <v>221</v>
      </c>
      <c r="C102" s="9" t="s">
        <v>222</v>
      </c>
    </row>
    <row r="103" spans="1:3" x14ac:dyDescent="0.3">
      <c r="A103" s="8" t="s">
        <v>223</v>
      </c>
      <c r="B103" s="9" t="s">
        <v>224</v>
      </c>
      <c r="C103" s="9" t="s">
        <v>225</v>
      </c>
    </row>
    <row r="104" spans="1:3" x14ac:dyDescent="0.3">
      <c r="A104" s="10" t="s">
        <v>226</v>
      </c>
      <c r="B104" s="1" t="s">
        <v>227</v>
      </c>
      <c r="C104" s="1" t="s">
        <v>228</v>
      </c>
    </row>
  </sheetData>
  <autoFilter ref="A1:C104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G5" sqref="G5"/>
    </sheetView>
  </sheetViews>
  <sheetFormatPr baseColWidth="10" defaultColWidth="11.44140625" defaultRowHeight="14.4" x14ac:dyDescent="0.3"/>
  <cols>
    <col min="1" max="1" width="14.109375" bestFit="1" customWidth="1"/>
    <col min="2" max="2" width="4.88671875" customWidth="1"/>
    <col min="3" max="3" width="27.44140625" customWidth="1"/>
    <col min="4" max="4" width="4.44140625" customWidth="1"/>
    <col min="5" max="5" width="20.109375" customWidth="1"/>
    <col min="6" max="6" width="3.33203125" customWidth="1"/>
  </cols>
  <sheetData>
    <row r="1" spans="1:7" x14ac:dyDescent="0.3">
      <c r="A1" t="s">
        <v>229</v>
      </c>
      <c r="C1" t="s">
        <v>230</v>
      </c>
      <c r="E1" t="s">
        <v>231</v>
      </c>
      <c r="G1" t="s">
        <v>232</v>
      </c>
    </row>
    <row r="2" spans="1:7" x14ac:dyDescent="0.3">
      <c r="A2" t="s">
        <v>233</v>
      </c>
      <c r="C2" t="s">
        <v>234</v>
      </c>
      <c r="E2" t="s">
        <v>235</v>
      </c>
      <c r="G2" t="s">
        <v>236</v>
      </c>
    </row>
    <row r="3" spans="1:7" x14ac:dyDescent="0.3">
      <c r="A3" t="s">
        <v>237</v>
      </c>
      <c r="C3" t="s">
        <v>238</v>
      </c>
      <c r="E3" t="s">
        <v>239</v>
      </c>
      <c r="G3" t="s">
        <v>240</v>
      </c>
    </row>
    <row r="4" spans="1:7" x14ac:dyDescent="0.3">
      <c r="A4" t="s">
        <v>241</v>
      </c>
      <c r="C4" t="s">
        <v>242</v>
      </c>
      <c r="E4" t="s">
        <v>243</v>
      </c>
      <c r="G4" t="s">
        <v>244</v>
      </c>
    </row>
    <row r="5" spans="1:7" x14ac:dyDescent="0.3">
      <c r="A5" t="s">
        <v>245</v>
      </c>
      <c r="C5" t="s">
        <v>246</v>
      </c>
    </row>
    <row r="6" spans="1:7" x14ac:dyDescent="0.3">
      <c r="C6" t="s">
        <v>247</v>
      </c>
    </row>
    <row r="7" spans="1:7" x14ac:dyDescent="0.3">
      <c r="C7" t="s">
        <v>248</v>
      </c>
    </row>
    <row r="8" spans="1:7" x14ac:dyDescent="0.3">
      <c r="C8" t="s">
        <v>249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17DC-8D86-47F1-AA53-351A29EB6F57}">
  <dimension ref="A1:Q7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O4" sqref="O4"/>
    </sheetView>
  </sheetViews>
  <sheetFormatPr baseColWidth="10" defaultColWidth="10.6640625" defaultRowHeight="13.8" x14ac:dyDescent="0.3"/>
  <cols>
    <col min="1" max="1" width="8.33203125" style="11" customWidth="1"/>
    <col min="2" max="2" width="27.44140625" style="13" bestFit="1" customWidth="1"/>
    <col min="3" max="3" width="15.109375" style="13" customWidth="1"/>
    <col min="4" max="4" width="25.88671875" style="13" customWidth="1"/>
    <col min="5" max="6" width="11.33203125" style="11" customWidth="1"/>
    <col min="7" max="8" width="18.109375" style="11" customWidth="1"/>
    <col min="9" max="9" width="20.5546875" style="13" customWidth="1"/>
    <col min="10" max="10" width="32.109375" style="13" customWidth="1"/>
    <col min="11" max="11" width="10.5546875" style="13" customWidth="1"/>
    <col min="12" max="12" width="32.109375" style="13" customWidth="1"/>
    <col min="13" max="13" width="24.6640625" style="13" customWidth="1"/>
    <col min="14" max="14" width="13.6640625" style="11" customWidth="1"/>
    <col min="15" max="15" width="14.109375" style="11" customWidth="1"/>
    <col min="16" max="16" width="12.5546875" style="12" customWidth="1"/>
    <col min="17" max="17" width="10.6640625" style="14"/>
    <col min="18" max="16384" width="10.6640625" style="13"/>
  </cols>
  <sheetData>
    <row r="1" spans="1:17" s="11" customFormat="1" ht="100.5" customHeight="1" x14ac:dyDescent="0.3">
      <c r="A1" s="16" t="s">
        <v>250</v>
      </c>
      <c r="B1" s="21" t="s">
        <v>251</v>
      </c>
      <c r="C1" s="21" t="s">
        <v>252</v>
      </c>
      <c r="D1" s="21" t="s">
        <v>253</v>
      </c>
      <c r="E1" s="21" t="s">
        <v>254</v>
      </c>
      <c r="F1" s="21" t="s">
        <v>255</v>
      </c>
      <c r="G1" s="21" t="s">
        <v>256</v>
      </c>
      <c r="H1" s="21" t="s">
        <v>257</v>
      </c>
      <c r="I1" s="21" t="s">
        <v>258</v>
      </c>
      <c r="J1" s="21" t="s">
        <v>259</v>
      </c>
      <c r="K1" s="21" t="s">
        <v>260</v>
      </c>
      <c r="L1" s="21" t="s">
        <v>261</v>
      </c>
      <c r="M1" s="21" t="s">
        <v>262</v>
      </c>
      <c r="N1" s="21" t="s">
        <v>263</v>
      </c>
      <c r="O1" s="21" t="s">
        <v>264</v>
      </c>
      <c r="P1" s="22" t="s">
        <v>265</v>
      </c>
      <c r="Q1" s="23" t="s">
        <v>266</v>
      </c>
    </row>
    <row r="2" spans="1:17" x14ac:dyDescent="0.3">
      <c r="A2" s="11">
        <v>1</v>
      </c>
      <c r="B2" s="17"/>
      <c r="C2" s="37"/>
      <c r="D2" s="17"/>
      <c r="E2" s="16"/>
      <c r="F2" s="18" t="str">
        <f>IF(LEFT(E2,2)="97",LEFT(E2,3),LEFT(E2,2))</f>
        <v/>
      </c>
      <c r="G2" s="18" t="e">
        <f>VLOOKUP(F2,'data région-dpt'!$A$1:$C$104,2,FALSE)</f>
        <v>#N/A</v>
      </c>
      <c r="H2" s="18" t="e">
        <f>VLOOKUP(F2,'data région-dpt'!$A$1:$C$104,3,FALSE)</f>
        <v>#N/A</v>
      </c>
      <c r="I2" s="37"/>
      <c r="J2" s="37"/>
      <c r="K2" s="37"/>
      <c r="L2" s="17"/>
      <c r="M2" s="37"/>
      <c r="N2" s="16"/>
      <c r="O2" s="16"/>
      <c r="P2" s="19">
        <f>300*Tableau13[[#This Row],[Nb animations proposées (/demi-journée)]]</f>
        <v>0</v>
      </c>
      <c r="Q2" s="20" t="e">
        <f>Tableau13[[#This Row],[Nb total de séances enfants bénéficiaires]]/Tableau13[[#This Row],[Nb animations proposées (/demi-journée)]]</f>
        <v>#DIV/0!</v>
      </c>
    </row>
    <row r="3" spans="1:17" x14ac:dyDescent="0.3">
      <c r="A3" s="11">
        <v>2</v>
      </c>
      <c r="B3" s="17"/>
      <c r="C3" s="37"/>
      <c r="D3" s="17"/>
      <c r="E3" s="16"/>
      <c r="F3" s="18" t="str">
        <f>IF(LEFT(E3,2)="97",LEFT(E3,3),LEFT(E3,2))</f>
        <v/>
      </c>
      <c r="G3" s="18" t="e">
        <f>VLOOKUP(F3,'data région-dpt'!$A$1:$C$104,2,FALSE)</f>
        <v>#N/A</v>
      </c>
      <c r="H3" s="18" t="e">
        <f>VLOOKUP(F3,'data région-dpt'!$A$1:$C$104,3,FALSE)</f>
        <v>#N/A</v>
      </c>
      <c r="I3" s="37"/>
      <c r="J3" s="37"/>
      <c r="K3" s="37"/>
      <c r="L3" s="17"/>
      <c r="M3" s="37"/>
      <c r="N3" s="16"/>
      <c r="O3" s="16"/>
      <c r="P3" s="19">
        <f>300*Tableau13[[#This Row],[Nb animations proposées (/demi-journée)]]</f>
        <v>0</v>
      </c>
      <c r="Q3" s="20" t="e">
        <f>Tableau13[[#This Row],[Nb total de séances enfants bénéficiaires]]/Tableau13[[#This Row],[Nb animations proposées (/demi-journée)]]</f>
        <v>#DIV/0!</v>
      </c>
    </row>
    <row r="4" spans="1:17" x14ac:dyDescent="0.3">
      <c r="A4" s="11">
        <v>3</v>
      </c>
      <c r="B4" s="17"/>
      <c r="C4" s="37"/>
      <c r="D4" s="17"/>
      <c r="E4" s="16"/>
      <c r="F4" s="18" t="str">
        <f>IF(LEFT(E4,2)="97",LEFT(E4,3),LEFT(E4,2))</f>
        <v/>
      </c>
      <c r="G4" s="18" t="e">
        <f>VLOOKUP(F4,'data région-dpt'!$A$1:$C$104,2,FALSE)</f>
        <v>#N/A</v>
      </c>
      <c r="H4" s="18" t="e">
        <f>VLOOKUP(F4,'data région-dpt'!$A$1:$C$104,3,FALSE)</f>
        <v>#N/A</v>
      </c>
      <c r="I4" s="37"/>
      <c r="J4" s="37"/>
      <c r="K4" s="37"/>
      <c r="L4" s="17"/>
      <c r="M4" s="37"/>
      <c r="N4" s="16"/>
      <c r="O4" s="16"/>
      <c r="P4" s="19">
        <f>300*Tableau13[[#This Row],[Nb animations proposées (/demi-journée)]]</f>
        <v>0</v>
      </c>
      <c r="Q4" s="20" t="e">
        <f>Tableau13[[#This Row],[Nb total de séances enfants bénéficiaires]]/Tableau13[[#This Row],[Nb animations proposées (/demi-journée)]]</f>
        <v>#DIV/0!</v>
      </c>
    </row>
    <row r="5" spans="1:17" x14ac:dyDescent="0.3">
      <c r="A5" s="11">
        <v>4</v>
      </c>
      <c r="B5" s="24"/>
      <c r="C5" s="38"/>
      <c r="D5" s="24"/>
      <c r="E5" s="21"/>
      <c r="F5" s="25" t="str">
        <f>IF(LEFT(E5,2)="97",LEFT(E5,3),LEFT(E5,2))</f>
        <v/>
      </c>
      <c r="G5" s="25" t="e">
        <f>VLOOKUP(F5,'data région-dpt'!$A$1:$C$104,2,FALSE)</f>
        <v>#N/A</v>
      </c>
      <c r="H5" s="25" t="e">
        <f>VLOOKUP(F5,'data région-dpt'!$A$1:$C$104,3,FALSE)</f>
        <v>#N/A</v>
      </c>
      <c r="I5" s="38"/>
      <c r="J5" s="38"/>
      <c r="K5" s="38"/>
      <c r="L5" s="24"/>
      <c r="M5" s="38"/>
      <c r="N5" s="21"/>
      <c r="O5" s="21"/>
      <c r="P5" s="26">
        <f>300*Tableau13[[#This Row],[Nb animations proposées (/demi-journée)]]</f>
        <v>0</v>
      </c>
      <c r="Q5" s="27" t="e">
        <f>Tableau13[[#This Row],[Nb total de séances enfants bénéficiaires]]/Tableau13[[#This Row],[Nb animations proposées (/demi-journée)]]</f>
        <v>#DIV/0!</v>
      </c>
    </row>
    <row r="6" spans="1:17" x14ac:dyDescent="0.3">
      <c r="A6" s="36">
        <v>5</v>
      </c>
      <c r="B6" s="28"/>
      <c r="C6" s="39"/>
      <c r="D6" s="28"/>
      <c r="E6" s="29"/>
      <c r="F6" s="30" t="str">
        <f>IF(LEFT(E6,2)="97",LEFT(E6,3),LEFT(E6,2))</f>
        <v/>
      </c>
      <c r="G6" s="30" t="e">
        <f>VLOOKUP(F6,'data région-dpt'!$A$1:$C$104,2,FALSE)</f>
        <v>#N/A</v>
      </c>
      <c r="H6" s="30" t="e">
        <f>VLOOKUP(F6,'data région-dpt'!$A$1:$C$104,3,FALSE)</f>
        <v>#N/A</v>
      </c>
      <c r="I6" s="39"/>
      <c r="J6" s="39"/>
      <c r="K6" s="39"/>
      <c r="L6" s="28"/>
      <c r="M6" s="39"/>
      <c r="N6" s="29"/>
      <c r="O6" s="29"/>
      <c r="P6" s="31">
        <f>300*Tableau13[[#This Row],[Nb animations proposées (/demi-journée)]]</f>
        <v>0</v>
      </c>
      <c r="Q6" s="32" t="e">
        <f>Tableau13[[#This Row],[Nb total de séances enfants bénéficiaires]]/Tableau13[[#This Row],[Nb animations proposées (/demi-journée)]]</f>
        <v>#DIV/0!</v>
      </c>
    </row>
    <row r="7" spans="1:17" x14ac:dyDescent="0.3">
      <c r="A7" s="15">
        <f>SUBTOTAL(3,Tableau13[N° action])</f>
        <v>5</v>
      </c>
      <c r="B7" s="33">
        <f>SUBTOTAL(3,Tableau13[Nom structure porteuse du projet])</f>
        <v>0</v>
      </c>
      <c r="C7" s="33">
        <f>SUBTOTAL(3,Tableau13[Typologie structure (voir liste déroulante)])</f>
        <v>0</v>
      </c>
      <c r="D7" s="33">
        <f>SUBTOTAL(3,Tableau13[SIRET])</f>
        <v>0</v>
      </c>
      <c r="E7" s="33"/>
      <c r="F7" s="33"/>
      <c r="G7" s="33"/>
      <c r="H7" s="33"/>
      <c r="I7" s="33">
        <f>SUBTOTAL(3,Tableau13[[Thématique ]])</f>
        <v>0</v>
      </c>
      <c r="J7" s="33"/>
      <c r="K7" s="33">
        <f>SUBTOTAL(3,Tableau13[Typologie territoires])</f>
        <v>0</v>
      </c>
      <c r="L7" s="33">
        <f>SUBTOTAL(3,Tableau13[Territoires impliqués (précisez quels QPV quelles ZRR)])</f>
        <v>0</v>
      </c>
      <c r="M7" s="33">
        <f>SUBTOTAL(3,Tableau13[Dates ciblées])</f>
        <v>0</v>
      </c>
      <c r="N7" s="33">
        <f>SUBTOTAL(9,Tableau13[Nb animations proposées (/demi-journée)])</f>
        <v>0</v>
      </c>
      <c r="O7" s="33">
        <f>SUBTOTAL(9,Tableau13[Nb total de séances enfants bénéficiaires])</f>
        <v>0</v>
      </c>
      <c r="P7" s="34">
        <f>SUBTOTAL(9,Tableau13[forfait demandé])</f>
        <v>0</v>
      </c>
      <c r="Q7" s="35" t="e">
        <f>SUBTOTAL(1,Tableau13[Moyenne enfants / demi-journée])</f>
        <v>#DIV/0!</v>
      </c>
    </row>
  </sheetData>
  <dataValidations count="1">
    <dataValidation type="list" allowBlank="1" showInputMessage="1" showErrorMessage="1" sqref="J2:J6" xr:uid="{D04BBDCD-0D4C-4E50-8FC3-F3982FE9284B}">
      <formula1>"VTT,Route,BMX,Piste,Cyclo cross,Multi activité cycliste,Mobilité à vélo (dont SRAV),Autre"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2976CBE-E00A-4D1A-A422-532EC5A1D76D}">
          <x14:formula1>
            <xm:f>data!$G$2:$G$4</xm:f>
          </x14:formula1>
          <xm:sqref>M2:M6</xm:sqref>
        </x14:dataValidation>
        <x14:dataValidation type="list" allowBlank="1" showInputMessage="1" showErrorMessage="1" xr:uid="{7DFB0565-3F33-48C6-A2AA-F5C5EC1D5EF2}">
          <x14:formula1>
            <xm:f>data!$C$2:$C$8</xm:f>
          </x14:formula1>
          <xm:sqref>I2:I6</xm:sqref>
        </x14:dataValidation>
        <x14:dataValidation type="list" allowBlank="1" showInputMessage="1" showErrorMessage="1" xr:uid="{87D21F9D-1119-4895-982A-C2CDF4131BE5}">
          <x14:formula1>
            <xm:f>data!$E$2:$E$4</xm:f>
          </x14:formula1>
          <xm:sqref>C2:C6</xm:sqref>
        </x14:dataValidation>
        <x14:dataValidation type="list" allowBlank="1" showInputMessage="1" showErrorMessage="1" xr:uid="{EEADB55D-325D-49A5-A837-170AE25EB29B}">
          <x14:formula1>
            <xm:f>data!$A$2:$A$5</xm:f>
          </x14:formula1>
          <xm:sqref>K2:K6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4be1fc-96ec-44fb-bbfd-9665d17a6331" xsi:nil="true"/>
    <lcf76f155ced4ddcb4097134ff3c332f xmlns="7f6d779c-9425-4a4a-80fd-463cea280d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2E3D65859AE0429162E794B4494380" ma:contentTypeVersion="16" ma:contentTypeDescription="Crée un document." ma:contentTypeScope="" ma:versionID="b0f7285ff2f3ff494b44fb4e25a1a097">
  <xsd:schema xmlns:xsd="http://www.w3.org/2001/XMLSchema" xmlns:xs="http://www.w3.org/2001/XMLSchema" xmlns:p="http://schemas.microsoft.com/office/2006/metadata/properties" xmlns:ns2="7f6d779c-9425-4a4a-80fd-463cea280d80" xmlns:ns3="0e4be1fc-96ec-44fb-bbfd-9665d17a6331" targetNamespace="http://schemas.microsoft.com/office/2006/metadata/properties" ma:root="true" ma:fieldsID="243ac61223e4e085998198e627950cc3" ns2:_="" ns3:_="">
    <xsd:import namespace="7f6d779c-9425-4a4a-80fd-463cea280d80"/>
    <xsd:import namespace="0e4be1fc-96ec-44fb-bbfd-9665d17a63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d779c-9425-4a4a-80fd-463cea280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6280fcc5-292e-4434-b62d-1fa613362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be1fc-96ec-44fb-bbfd-9665d17a633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de3e811-b591-4c0c-8fc9-2ea4ee89d3de}" ma:internalName="TaxCatchAll" ma:showField="CatchAllData" ma:web="0e4be1fc-96ec-44fb-bbfd-9665d17a63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532BAD-B92F-4B09-9BD7-8E1D8FBDCA02}">
  <ds:schemaRefs>
    <ds:schemaRef ds:uri="http://schemas.microsoft.com/office/2006/metadata/properties"/>
    <ds:schemaRef ds:uri="http://schemas.microsoft.com/office/infopath/2007/PartnerControls"/>
    <ds:schemaRef ds:uri="0e4be1fc-96ec-44fb-bbfd-9665d17a6331"/>
    <ds:schemaRef ds:uri="7f6d779c-9425-4a4a-80fd-463cea280d80"/>
  </ds:schemaRefs>
</ds:datastoreItem>
</file>

<file path=customXml/itemProps2.xml><?xml version="1.0" encoding="utf-8"?>
<ds:datastoreItem xmlns:ds="http://schemas.openxmlformats.org/officeDocument/2006/customXml" ds:itemID="{23498004-8C6B-4706-9143-9638D569B0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d779c-9425-4a4a-80fd-463cea280d80"/>
    <ds:schemaRef ds:uri="0e4be1fc-96ec-44fb-bbfd-9665d17a63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44A832-0F1B-4844-B627-0FDC811388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 région-dpt</vt:lpstr>
      <vt:lpstr>data</vt:lpstr>
      <vt:lpstr>Recensement </vt:lpstr>
    </vt:vector>
  </TitlesOfParts>
  <Manager/>
  <Company>Ministère des affaires sociales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LAMOTTE, Virginie (AGENCE DU SPORT)</dc:creator>
  <cp:keywords/>
  <dc:description/>
  <cp:lastModifiedBy>Martin RAIMBAULT</cp:lastModifiedBy>
  <cp:revision/>
  <dcterms:created xsi:type="dcterms:W3CDTF">2024-02-12T11:09:34Z</dcterms:created>
  <dcterms:modified xsi:type="dcterms:W3CDTF">2024-03-06T08:09:34Z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0x010100F72E3D65859AE0429162E794B4494380</vt:lpwstr>
  </property>
  <property fmtid="{D5CDD505-2E9C-101B-9397-08002B2CF9AE}" pid="3" name="MediaServiceImageTags">
    <vt:lpwstr/>
  </property>
</Properties>
</file>